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umptions" state="visible" r:id="rId4"/>
    <sheet sheetId="2" name="Variance" state="visible" r:id="rId5"/>
  </sheets>
  <definedNames>
    <definedName name="tolerance">Assumptions!$B$2</definedName>
    <definedName name="contingency">Assumptions!$B$3</definedName>
  </definedNames>
  <calcPr calcId="171027" fullCalcOnLoad="1"/>
</workbook>
</file>

<file path=xl/sharedStrings.xml><?xml version="1.0" encoding="utf-8"?>
<sst xmlns="http://schemas.openxmlformats.org/spreadsheetml/2006/main" count="38" uniqueCount="28">
  <si>
    <t>Policy</t>
  </si>
  <si>
    <t>Variance tolerance</t>
  </si>
  <si>
    <t>Contingency pool</t>
  </si>
  <si>
    <t>Budget</t>
  </si>
  <si>
    <t>Actual</t>
  </si>
  <si>
    <t>Variance</t>
  </si>
  <si>
    <t>Contingency left</t>
  </si>
  <si>
    <t>Spend by line</t>
  </si>
  <si>
    <t>Department</t>
  </si>
  <si>
    <t>Category</t>
  </si>
  <si>
    <t>Variance %</t>
  </si>
  <si>
    <t>Overrun</t>
  </si>
  <si>
    <t>Flag</t>
  </si>
  <si>
    <t>Engineering</t>
  </si>
  <si>
    <t>Salaries</t>
  </si>
  <si>
    <t>Cloud</t>
  </si>
  <si>
    <t>Tooling</t>
  </si>
  <si>
    <t>Sales</t>
  </si>
  <si>
    <t>Travel</t>
  </si>
  <si>
    <t>Events</t>
  </si>
  <si>
    <t>Marketing</t>
  </si>
  <si>
    <t>Paid media</t>
  </si>
  <si>
    <t>Content</t>
  </si>
  <si>
    <t>G&amp;A</t>
  </si>
  <si>
    <t>Rent</t>
  </si>
  <si>
    <t>Insurance</t>
  </si>
  <si>
    <t>Total</t>
  </si>
  <si>
    <t>Raise the tolerance on the Assumptions sheet and lines drop out of the flagged 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</si>
</sst>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9" x14ac:knownFonts="1">
    <font>
      <color theme="1"/>
      <family val="2"/>
      <scheme val="minor"/>
      <sz val="11"/>
      <name val="Calibri"/>
    </font>
    <font>
      <b/>
      <color rgb="FF0F172A"/>
      <sz val="13"/>
      <name val="Calibri"/>
    </font>
    <font>
      <color rgb="FF64748B"/>
      <sz val="11"/>
      <name val="Calibri"/>
    </font>
    <font>
      <b/>
      <color rgb="FF0F172A"/>
      <sz val="11"/>
      <name val="Calibri"/>
    </font>
    <font>
      <color rgb="FF64748B"/>
      <sz val="10"/>
      <name val="Calibri"/>
    </font>
    <font>
      <b/>
      <color rgb="FF1D4ED8"/>
      <sz val="16"/>
      <name val="Calibri"/>
    </font>
    <font>
      <b/>
      <color rgb="FFFFFFFF"/>
      <sz val="11"/>
      <name val="Calibri"/>
    </font>
    <font>
      <color rgb="FF0F172A"/>
      <sz val="11"/>
      <name val="Calibri"/>
    </font>
    <font>
      <i/>
      <color rgb="FF64748B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AFC"/>
      </patternFill>
    </fill>
    <fill>
      <patternFill patternType="solid">
        <fgColor rgb="FF0F172A"/>
      </patternFill>
    </fill>
  </fills>
  <borders count="4">
    <border>
      <left/>
      <right/>
      <top/>
      <bottom/>
      <diagonal/>
    </border>
    <border>
      <left/>
      <right/>
      <top style="hair">
        <color rgb="FFCBD5E1"/>
      </top>
      <bottom style="hair">
        <color rgb="FFCBD5E1"/>
      </bottom>
      <diagonal/>
    </border>
    <border>
      <left/>
      <right/>
      <top/>
      <bottom style="thin">
        <color rgb="FF0F172A"/>
      </bottom>
      <diagonal/>
    </border>
    <border>
      <left/>
      <right/>
      <top style="thin">
        <color rgb="FFCBD5E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164" fontId="3" fillId="2" borderId="1" xfId="0" applyNumberFormat="1" applyFont="1" applyFill="1" applyBorder="1"/>
    <xf numFmtId="3" fontId="3" fillId="2" borderId="1" xfId="0" applyNumberFormat="1" applyFont="1" applyFill="1" applyBorder="1"/>
    <xf numFmtId="0" fontId="4" fillId="0" borderId="0" xfId="0" applyFont="1" applyAlignment="1">
      <alignment horizontal="left"/>
    </xf>
    <xf numFmtId="3" fontId="5" fillId="0" borderId="0" xfId="0" applyNumberFormat="1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7" fillId="0" borderId="0" xfId="0" applyFont="1"/>
    <xf numFmtId="3" fontId="7" fillId="0" borderId="0" xfId="0" applyNumberFormat="1" applyFont="1"/>
    <xf numFmtId="164" fontId="7" fillId="0" borderId="0" xfId="0" applyNumberFormat="1" applyFont="1"/>
    <xf numFmtId="0" fontId="3" fillId="2" borderId="3" xfId="0" applyFont="1" applyFill="1" applyBorder="1"/>
    <xf numFmtId="3" fontId="3" fillId="2" borderId="3" xfId="0" applyNumberFormat="1" applyFont="1" applyFill="1" applyBorder="1"/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FormatPr defaultRowHeight="15" outlineLevelRow="0" outlineLevelCol="0" x14ac:dyDescent="55"/>
  <cols>
    <col min="1" max="2" width="1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3">
        <v>0.05</v>
      </c>
    </row>
    <row r="3" spans="1:2" x14ac:dyDescent="0.25">
      <c r="A3" s="2" t="s">
        <v>2</v>
      </c>
      <c r="B3" s="4">
        <v>500000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pane xSplit="2" ySplit="1" topLeftCell="C2" activePane="bottomRight" state="frozen"/>
      <selection pane="bottomRight"/>
    </sheetView>
  </sheetViews>
  <sheetFormatPr defaultRowHeight="15" outlineLevelRow="0" outlineLevelCol="0" x14ac:dyDescent="55"/>
  <cols>
    <col min="1" max="1" width="16" customWidth="1"/>
    <col min="2" max="4" width="14" customWidth="1"/>
    <col min="5" max="5" width="13" customWidth="1"/>
    <col min="6" max="6" width="12" customWidth="1"/>
    <col min="7" max="7" width="13" customWidth="1"/>
    <col min="8" max="8" width="12" customWidth="1"/>
  </cols>
  <sheetData>
    <row r="1" spans="1:4" x14ac:dyDescent="0.25">
      <c r="A1" s="5" t="s">
        <v>3</v>
      </c>
      <c r="B1" s="5" t="s">
        <v>4</v>
      </c>
      <c r="C1" s="5" t="s">
        <v>5</v>
      </c>
      <c r="D1" s="5" t="s">
        <v>6</v>
      </c>
    </row>
    <row r="2" spans="1:4" x14ac:dyDescent="0.25">
      <c r="A2" s="6">
        <f>SUM(C6:C15)</f>
        <v>10720000</v>
      </c>
      <c r="B2" s="6">
        <f>SUM(D6:D15)</f>
        <v>11159000</v>
      </c>
      <c r="C2" s="6">
        <f>SUM(E6:E15)</f>
        <v>439000</v>
      </c>
      <c r="D2" s="6">
        <f>contingency-SUM(G6:G15)</f>
        <v>-104000</v>
      </c>
    </row>
    <row r="4" spans="1:8" x14ac:dyDescent="0.25">
      <c r="A4" s="1" t="s">
        <v>7</v>
      </c>
      <c r="B4" s="1"/>
      <c r="C4" s="1"/>
      <c r="D4" s="1"/>
      <c r="E4" s="1"/>
      <c r="F4" s="1"/>
      <c r="G4" s="1"/>
      <c r="H4" s="1"/>
    </row>
    <row r="5" spans="1:8" x14ac:dyDescent="0.25">
      <c r="A5" s="7" t="s">
        <v>8</v>
      </c>
      <c r="B5" s="7" t="s">
        <v>9</v>
      </c>
      <c r="C5" s="7" t="s">
        <v>3</v>
      </c>
      <c r="D5" s="7" t="s">
        <v>4</v>
      </c>
      <c r="E5" s="7" t="s">
        <v>5</v>
      </c>
      <c r="F5" s="7" t="s">
        <v>10</v>
      </c>
      <c r="G5" s="7" t="s">
        <v>11</v>
      </c>
      <c r="H5" s="7" t="s">
        <v>12</v>
      </c>
    </row>
    <row r="6" spans="1:8" x14ac:dyDescent="0.25">
      <c r="A6" s="8" t="s">
        <v>13</v>
      </c>
      <c r="B6" s="8" t="s">
        <v>14</v>
      </c>
      <c r="C6" s="9">
        <v>4200000</v>
      </c>
      <c r="D6" s="9">
        <v>4318000</v>
      </c>
      <c r="E6" s="9">
        <f>D6-C6</f>
        <v>118000</v>
      </c>
      <c r="F6" s="10">
        <f>E6/C6</f>
        <v>0.028095238095238097</v>
      </c>
      <c r="G6" s="9">
        <f>IF(E6&gt;0,E6,0)</f>
        <v>118000</v>
      </c>
      <c r="H6" s="8" t="str">
        <f>IF(F6&gt;tolerance,"over tolerance","")</f>
        <v/>
      </c>
    </row>
    <row r="7" spans="1:8" x14ac:dyDescent="0.25">
      <c r="A7" s="8" t="s">
        <v>13</v>
      </c>
      <c r="B7" s="8" t="s">
        <v>15</v>
      </c>
      <c r="C7" s="9">
        <v>860000</v>
      </c>
      <c r="D7" s="9">
        <v>1042000</v>
      </c>
      <c r="E7" s="9">
        <f>D7-C7</f>
        <v>182000</v>
      </c>
      <c r="F7" s="10">
        <f>E7/C7</f>
        <v>0.2116279069767442</v>
      </c>
      <c r="G7" s="9">
        <f>IF(E7&gt;0,E7,0)</f>
        <v>182000</v>
      </c>
      <c r="H7" s="8" t="str">
        <f>IF(F7&gt;tolerance,"over tolerance","")</f>
        <v>over tolerance</v>
      </c>
    </row>
    <row r="8" spans="1:8" x14ac:dyDescent="0.25">
      <c r="A8" s="8" t="s">
        <v>13</v>
      </c>
      <c r="B8" s="8" t="s">
        <v>16</v>
      </c>
      <c r="C8" s="9">
        <v>180000</v>
      </c>
      <c r="D8" s="9">
        <v>156000</v>
      </c>
      <c r="E8" s="9">
        <f>D8-C8</f>
        <v>-24000</v>
      </c>
      <c r="F8" s="10">
        <f>E8/C8</f>
        <v>-0.13333333333333333</v>
      </c>
      <c r="G8" s="9">
        <f>IF(E8&gt;0,E8,0)</f>
        <v>0</v>
      </c>
      <c r="H8" s="8" t="str">
        <f>IF(F8&gt;tolerance,"over tolerance","")</f>
        <v/>
      </c>
    </row>
    <row r="9" spans="1:8" x14ac:dyDescent="0.25">
      <c r="A9" s="8" t="s">
        <v>17</v>
      </c>
      <c r="B9" s="8" t="s">
        <v>14</v>
      </c>
      <c r="C9" s="9">
        <v>2600000</v>
      </c>
      <c r="D9" s="9">
        <v>2540000</v>
      </c>
      <c r="E9" s="9">
        <f>D9-C9</f>
        <v>-60000</v>
      </c>
      <c r="F9" s="10">
        <f>E9/C9</f>
        <v>-0.023076923076923078</v>
      </c>
      <c r="G9" s="9">
        <f>IF(E9&gt;0,E9,0)</f>
        <v>0</v>
      </c>
      <c r="H9" s="8" t="str">
        <f>IF(F9&gt;tolerance,"over tolerance","")</f>
        <v/>
      </c>
    </row>
    <row r="10" spans="1:8" x14ac:dyDescent="0.25">
      <c r="A10" s="8" t="s">
        <v>17</v>
      </c>
      <c r="B10" s="8" t="s">
        <v>18</v>
      </c>
      <c r="C10" s="9">
        <v>340000</v>
      </c>
      <c r="D10" s="9">
        <v>412000</v>
      </c>
      <c r="E10" s="9">
        <f>D10-C10</f>
        <v>72000</v>
      </c>
      <c r="F10" s="10">
        <f>E10/C10</f>
        <v>0.21176470588235294</v>
      </c>
      <c r="G10" s="9">
        <f>IF(E10&gt;0,E10,0)</f>
        <v>72000</v>
      </c>
      <c r="H10" s="8" t="str">
        <f>IF(F10&gt;tolerance,"over tolerance","")</f>
        <v>over tolerance</v>
      </c>
    </row>
    <row r="11" spans="1:8" x14ac:dyDescent="0.25">
      <c r="A11" s="8" t="s">
        <v>17</v>
      </c>
      <c r="B11" s="8" t="s">
        <v>19</v>
      </c>
      <c r="C11" s="9">
        <v>520000</v>
      </c>
      <c r="D11" s="9">
        <v>468000</v>
      </c>
      <c r="E11" s="9">
        <f>D11-C11</f>
        <v>-52000</v>
      </c>
      <c r="F11" s="10">
        <f>E11/C11</f>
        <v>-0.1</v>
      </c>
      <c r="G11" s="9">
        <f>IF(E11&gt;0,E11,0)</f>
        <v>0</v>
      </c>
      <c r="H11" s="8" t="str">
        <f>IF(F11&gt;tolerance,"over tolerance","")</f>
        <v/>
      </c>
    </row>
    <row r="12" spans="1:8" x14ac:dyDescent="0.25">
      <c r="A12" s="8" t="s">
        <v>20</v>
      </c>
      <c r="B12" s="8" t="s">
        <v>21</v>
      </c>
      <c r="C12" s="9">
        <v>900000</v>
      </c>
      <c r="D12" s="9">
        <v>1120000</v>
      </c>
      <c r="E12" s="9">
        <f>D12-C12</f>
        <v>220000</v>
      </c>
      <c r="F12" s="10">
        <f>E12/C12</f>
        <v>0.24444444444444444</v>
      </c>
      <c r="G12" s="9">
        <f>IF(E12&gt;0,E12,0)</f>
        <v>220000</v>
      </c>
      <c r="H12" s="8" t="str">
        <f>IF(F12&gt;tolerance,"over tolerance","")</f>
        <v>over tolerance</v>
      </c>
    </row>
    <row r="13" spans="1:8" x14ac:dyDescent="0.25">
      <c r="A13" s="8" t="s">
        <v>20</v>
      </c>
      <c r="B13" s="8" t="s">
        <v>22</v>
      </c>
      <c r="C13" s="9">
        <v>260000</v>
      </c>
      <c r="D13" s="9">
        <v>231000</v>
      </c>
      <c r="E13" s="9">
        <f>D13-C13</f>
        <v>-29000</v>
      </c>
      <c r="F13" s="10">
        <f>E13/C13</f>
        <v>-0.11153846153846154</v>
      </c>
      <c r="G13" s="9">
        <f>IF(E13&gt;0,E13,0)</f>
        <v>0</v>
      </c>
      <c r="H13" s="8" t="str">
        <f>IF(F13&gt;tolerance,"over tolerance","")</f>
        <v/>
      </c>
    </row>
    <row r="14" spans="1:8" x14ac:dyDescent="0.25">
      <c r="A14" s="8" t="s">
        <v>23</v>
      </c>
      <c r="B14" s="8" t="s">
        <v>24</v>
      </c>
      <c r="C14" s="9">
        <v>720000</v>
      </c>
      <c r="D14" s="9">
        <v>720000</v>
      </c>
      <c r="E14" s="9">
        <f>D14-C14</f>
        <v>0</v>
      </c>
      <c r="F14" s="10">
        <f>E14/C14</f>
        <v>0</v>
      </c>
      <c r="G14" s="9">
        <f>IF(E14&gt;0,E14,0)</f>
        <v>0</v>
      </c>
      <c r="H14" s="8" t="str">
        <f>IF(F14&gt;tolerance,"over tolerance","")</f>
        <v/>
      </c>
    </row>
    <row r="15" spans="1:8" x14ac:dyDescent="0.25">
      <c r="A15" s="8" t="s">
        <v>23</v>
      </c>
      <c r="B15" s="8" t="s">
        <v>25</v>
      </c>
      <c r="C15" s="9">
        <v>140000</v>
      </c>
      <c r="D15" s="9">
        <v>152000</v>
      </c>
      <c r="E15" s="9">
        <f>D15-C15</f>
        <v>12000</v>
      </c>
      <c r="F15" s="10">
        <f>E15/C15</f>
        <v>0.08571428571428572</v>
      </c>
      <c r="G15" s="9">
        <f>IF(E15&gt;0,E15,0)</f>
        <v>12000</v>
      </c>
      <c r="H15" s="8" t="str">
        <f>IF(F15&gt;tolerance,"over tolerance","")</f>
        <v>over tolerance</v>
      </c>
    </row>
    <row r="16" spans="1:8" x14ac:dyDescent="0.25">
      <c r="A16" s="11" t="s">
        <v>26</v>
      </c>
      <c r="B16" s="11"/>
      <c r="C16" s="12">
        <f>SUM(C6:C15)</f>
        <v>10720000</v>
      </c>
      <c r="D16" s="12">
        <f>SUM(D6:D15)</f>
        <v>11159000</v>
      </c>
      <c r="E16" s="12">
        <f>SUM(E6:E15)</f>
        <v>439000</v>
      </c>
      <c r="F16" s="11"/>
      <c r="G16" s="12">
        <f>SUM(G6:G15)</f>
        <v>604000</v>
      </c>
      <c r="H16" s="11"/>
    </row>
    <row r="18" spans="1:8" x14ac:dyDescent="0.25">
      <c r="A18" s="13" t="s">
        <v>27</v>
      </c>
      <c r="B18" s="13"/>
      <c r="C18" s="13"/>
      <c r="D18" s="13"/>
      <c r="E18" s="13"/>
      <c r="F18" s="13"/>
      <c r="G18" s="13"/>
      <c r="H18" s="13"/>
    </row>
  </sheetData>
  <mergeCells count="2">
    <mergeCell ref="A4:H4"/>
    <mergeCell ref="A18:H18"/>
  </mergeCells>
  <conditionalFormatting sqref="D6:D15">
    <cfRule type="dataBar" priority="1">
      <dataBar>
        <cfvo type="min"/>
        <cfvo type="max"/>
        <color rgb="FF93C5FD"/>
      </dataBar>
      <extLst>
        <ext xmlns:x14="http://schemas.microsoft.com/office/spreadsheetml/2009/9/main" uri="{B025F937-C7B1-47D3-B67F-A62EFF666E3E}">
          <x14:id>{34E990AC-B988-4C0E-BB62-2E8C57F00722}</x14:id>
        </ext>
      </extLst>
    </cfRule>
  </conditionalFormatting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4E990AC-B988-4C0E-BB62-2E8C57F00722}">
            <x14:dataBar minLength="0" maxLength="100" gradient="0">
              <x14:cfvo type="min"/>
              <x14:cfvo type="max"/>
            </x14:dataBar>
          </x14:cfRule>
          <xm:sqref>D6:D15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Assumptions</vt:lpstr>
      <vt:lpstr>Variance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open-sheet</dc:creator>
  <dc:title/>
  <dc:subject/>
  <dc:description/>
  <cp:keywords/>
  <cp:category/>
  <cp:lastModifiedBy>Unknown</cp:lastModifiedBy>
  <dcterms:created xsi:type="dcterms:W3CDTF">2026-08-26T17:05:02Z</dcterms:created>
  <dcterms:modified xsi:type="dcterms:W3CDTF">2026-08-26T17:05:02Z</dcterms:modified>
</cp:coreProperties>
</file>